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sharrem\Downloads\"/>
    </mc:Choice>
  </mc:AlternateContent>
  <xr:revisionPtr revIDLastSave="0" documentId="8_{85D3BC1E-56C7-4656-9D30-605C3168B71B}" xr6:coauthVersionLast="47" xr6:coauthVersionMax="47" xr10:uidLastSave="{00000000-0000-0000-0000-000000000000}"/>
  <bookViews>
    <workbookView xWindow="-110" yWindow="-110" windowWidth="19420" windowHeight="11620" xr2:uid="{05926EEA-6EB7-46C1-A627-D4DF9D7DD809}"/>
  </bookViews>
  <sheets>
    <sheet name="9.01 ODI_CustomerSatisfa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" l="1"/>
  <c r="T53" i="1"/>
  <c r="V52" i="1"/>
  <c r="Z52" i="1" s="1"/>
  <c r="AA52" i="1" s="1"/>
  <c r="AB52" i="1" s="1"/>
  <c r="W52" i="1" s="1"/>
  <c r="T52" i="1"/>
  <c r="V51" i="1"/>
  <c r="Z51" i="1" s="1"/>
  <c r="AA51" i="1" s="1"/>
  <c r="AB51" i="1" s="1"/>
  <c r="T51" i="1"/>
  <c r="V50" i="1"/>
  <c r="Z50" i="1" s="1"/>
  <c r="T50" i="1"/>
  <c r="V49" i="1"/>
  <c r="Z49" i="1" s="1"/>
  <c r="AA49" i="1" s="1"/>
  <c r="AB49" i="1" s="1"/>
  <c r="T49" i="1"/>
  <c r="V48" i="1"/>
  <c r="Z48" i="1" s="1"/>
  <c r="AA48" i="1" s="1"/>
  <c r="AB48" i="1" s="1"/>
  <c r="T48" i="1"/>
  <c r="V47" i="1"/>
  <c r="Z47" i="1" s="1"/>
  <c r="T47" i="1"/>
  <c r="V46" i="1"/>
  <c r="Z46" i="1" s="1"/>
  <c r="T46" i="1"/>
  <c r="V45" i="1"/>
  <c r="T45" i="1"/>
  <c r="V38" i="1"/>
  <c r="Z38" i="1" s="1"/>
  <c r="T38" i="1"/>
  <c r="V37" i="1"/>
  <c r="Z37" i="1" s="1"/>
  <c r="AA37" i="1" s="1"/>
  <c r="AB37" i="1" s="1"/>
  <c r="T37" i="1"/>
  <c r="V36" i="1"/>
  <c r="Z36" i="1" s="1"/>
  <c r="T36" i="1"/>
  <c r="V35" i="1"/>
  <c r="Z35" i="1" s="1"/>
  <c r="T35" i="1"/>
  <c r="V34" i="1"/>
  <c r="Z34" i="1" s="1"/>
  <c r="T34" i="1"/>
  <c r="V33" i="1"/>
  <c r="Z33" i="1" s="1"/>
  <c r="T33" i="1"/>
  <c r="V32" i="1"/>
  <c r="Z32" i="1" s="1"/>
  <c r="T32" i="1"/>
  <c r="V31" i="1"/>
  <c r="T31" i="1"/>
  <c r="V30" i="1"/>
  <c r="Z30" i="1" s="1"/>
  <c r="AA30" i="1" s="1"/>
  <c r="AB30" i="1" s="1"/>
  <c r="W30" i="1" s="1"/>
  <c r="T30" i="1"/>
  <c r="V29" i="1"/>
  <c r="Z29" i="1" s="1"/>
  <c r="T29" i="1"/>
  <c r="V23" i="1"/>
  <c r="Z23" i="1" s="1"/>
  <c r="T23" i="1"/>
  <c r="V22" i="1"/>
  <c r="Z22" i="1" s="1"/>
  <c r="T22" i="1"/>
  <c r="V21" i="1"/>
  <c r="Z21" i="1" s="1"/>
  <c r="T21" i="1"/>
  <c r="V20" i="1"/>
  <c r="Z20" i="1" s="1"/>
  <c r="T20" i="1"/>
  <c r="Z19" i="1"/>
  <c r="AA19" i="1" s="1"/>
  <c r="AB19" i="1" s="1"/>
  <c r="V19" i="1"/>
  <c r="T19" i="1"/>
  <c r="V18" i="1"/>
  <c r="T18" i="1"/>
  <c r="V17" i="1"/>
  <c r="Z17" i="1" s="1"/>
  <c r="T17" i="1"/>
  <c r="V16" i="1"/>
  <c r="Z16" i="1" s="1"/>
  <c r="T16" i="1"/>
  <c r="AA34" i="1" l="1"/>
  <c r="AB34" i="1" s="1"/>
  <c r="AA46" i="1"/>
  <c r="AB46" i="1" s="1"/>
  <c r="AA21" i="1"/>
  <c r="AB21" i="1" s="1"/>
  <c r="AA38" i="1"/>
  <c r="AB38" i="1" s="1"/>
  <c r="W38" i="1" s="1"/>
  <c r="AA29" i="1"/>
  <c r="AB29" i="1" s="1"/>
  <c r="X29" i="1" s="1"/>
  <c r="AA47" i="1"/>
  <c r="AB47" i="1" s="1"/>
  <c r="AA32" i="1"/>
  <c r="AB32" i="1" s="1"/>
  <c r="AA22" i="1"/>
  <c r="AB22" i="1" s="1"/>
  <c r="X22" i="1" s="1"/>
  <c r="AA35" i="1"/>
  <c r="AB35" i="1" s="1"/>
  <c r="X35" i="1" s="1"/>
  <c r="X46" i="1"/>
  <c r="AA50" i="1"/>
  <c r="AB50" i="1" s="1"/>
  <c r="X50" i="1" s="1"/>
  <c r="AA33" i="1"/>
  <c r="AB33" i="1" s="1"/>
  <c r="X33" i="1" s="1"/>
  <c r="AA36" i="1"/>
  <c r="AB36" i="1" s="1"/>
  <c r="X36" i="1" s="1"/>
  <c r="AA16" i="1"/>
  <c r="AB16" i="1" s="1"/>
  <c r="W16" i="1" s="1"/>
  <c r="X19" i="1"/>
  <c r="AA23" i="1"/>
  <c r="AB23" i="1" s="1"/>
  <c r="X23" i="1" s="1"/>
  <c r="AA20" i="1"/>
  <c r="AB20" i="1" s="1"/>
  <c r="X20" i="1" s="1"/>
  <c r="AA17" i="1"/>
  <c r="AB17" i="1" s="1"/>
  <c r="W17" i="1" s="1"/>
  <c r="X21" i="1"/>
  <c r="W21" i="1"/>
  <c r="X48" i="1"/>
  <c r="W48" i="1"/>
  <c r="W36" i="1"/>
  <c r="X49" i="1"/>
  <c r="W49" i="1"/>
  <c r="X34" i="1"/>
  <c r="W34" i="1"/>
  <c r="W23" i="1"/>
  <c r="X47" i="1"/>
  <c r="W47" i="1"/>
  <c r="W50" i="1"/>
  <c r="X32" i="1"/>
  <c r="Z18" i="1"/>
  <c r="AA18" i="1" s="1"/>
  <c r="AB18" i="1" s="1"/>
  <c r="X18" i="1" s="1"/>
  <c r="W29" i="1"/>
  <c r="X30" i="1"/>
  <c r="Z31" i="1"/>
  <c r="AA31" i="1" s="1"/>
  <c r="AB31" i="1" s="1"/>
  <c r="X31" i="1" s="1"/>
  <c r="W37" i="1"/>
  <c r="X38" i="1"/>
  <c r="Z45" i="1"/>
  <c r="AA45" i="1" s="1"/>
  <c r="AB45" i="1" s="1"/>
  <c r="X45" i="1" s="1"/>
  <c r="W51" i="1"/>
  <c r="X52" i="1"/>
  <c r="Z53" i="1"/>
  <c r="AA53" i="1" s="1"/>
  <c r="AB53" i="1" s="1"/>
  <c r="X53" i="1" s="1"/>
  <c r="X37" i="1"/>
  <c r="X51" i="1"/>
  <c r="W19" i="1"/>
  <c r="W32" i="1"/>
  <c r="W46" i="1"/>
  <c r="W33" i="1" l="1"/>
  <c r="X17" i="1"/>
  <c r="X16" i="1"/>
  <c r="W22" i="1"/>
  <c r="W35" i="1"/>
  <c r="W53" i="1"/>
  <c r="W31" i="1"/>
  <c r="W20" i="1"/>
  <c r="W18" i="1"/>
  <c r="W45" i="1"/>
</calcChain>
</file>

<file path=xl/sharedStrings.xml><?xml version="1.0" encoding="utf-8"?>
<sst xmlns="http://schemas.openxmlformats.org/spreadsheetml/2006/main" count="134" uniqueCount="52">
  <si>
    <t>GD2 Regulatory Report Pack</t>
  </si>
  <si>
    <t>9.01 Customer Satisfaction</t>
  </si>
  <si>
    <t>Calculations</t>
  </si>
  <si>
    <t>Customer Satisfaction</t>
  </si>
  <si>
    <t>TIM</t>
  </si>
  <si>
    <t>Policy Area</t>
  </si>
  <si>
    <t>Policy Mechanism</t>
  </si>
  <si>
    <t>Type</t>
  </si>
  <si>
    <t>Sub-Type</t>
  </si>
  <si>
    <t>Unit</t>
  </si>
  <si>
    <t>Total</t>
  </si>
  <si>
    <t>Not stated</t>
  </si>
  <si>
    <t>Mean Score</t>
  </si>
  <si>
    <t>Upper 95% CI</t>
  </si>
  <si>
    <t>Lower 95% CI</t>
  </si>
  <si>
    <t>(x-mean)^2</t>
  </si>
  <si>
    <t>Standard deviation</t>
  </si>
  <si>
    <t>CI</t>
  </si>
  <si>
    <t>General + PSR customers</t>
  </si>
  <si>
    <t>Planned Work Survey</t>
  </si>
  <si>
    <t xml:space="preserve">Number of customers expressing given level of satisfaction, by survey question </t>
  </si>
  <si>
    <t>ODI</t>
  </si>
  <si>
    <t>Planned Work</t>
  </si>
  <si>
    <t>Q1 Satisfaction with overall service provided</t>
  </si>
  <si>
    <t>Q2 Efforts to inform</t>
  </si>
  <si>
    <t>Q4 Speed of supply restoration</t>
  </si>
  <si>
    <t>Q6 Engineers were respectful</t>
  </si>
  <si>
    <t>Q7 Communication whilst work carried out</t>
  </si>
  <si>
    <t>Q8 Satisfaction with restoration of area period</t>
  </si>
  <si>
    <t>Q9 Professionalism of the team</t>
  </si>
  <si>
    <t>Q10 Ease to deal with</t>
  </si>
  <si>
    <t>Emergency Response and Repair Survey</t>
  </si>
  <si>
    <t>Number of customers expressing given level of satisfaction, by survey question (excluding telephone service)</t>
  </si>
  <si>
    <t>Emergency Response and Repair</t>
  </si>
  <si>
    <t>Q1 Overall satisfaction of service provided</t>
  </si>
  <si>
    <t>Q2 Safety advice from national gas emergency</t>
  </si>
  <si>
    <t>Q3 Informed about gas emergency process</t>
  </si>
  <si>
    <t>Q5 Communication whilst supply interrupted</t>
  </si>
  <si>
    <t>Q7 Satisfaction with restoration of area period</t>
  </si>
  <si>
    <t>Q8 Professionalism of the workforce</t>
  </si>
  <si>
    <t>Q9 Safe and reassured</t>
  </si>
  <si>
    <t>Connections Survey</t>
  </si>
  <si>
    <t>Number of customers expressing given level of satisfaction, by survey question</t>
  </si>
  <si>
    <t>Connections</t>
  </si>
  <si>
    <t>Q1 Overall satisfaction with service provided</t>
  </si>
  <si>
    <t>Q3 Application process and clarity of forms</t>
  </si>
  <si>
    <t>Q4 Time taken to provide quotation</t>
  </si>
  <si>
    <t>Q5 Date to complete work</t>
  </si>
  <si>
    <t>Q6 Professionalism of the workforce</t>
  </si>
  <si>
    <t>Q7 Engineers were respectful</t>
  </si>
  <si>
    <t>Q9 Quality of communication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</si>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</sst>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name val="CG Omega"/>
    </font>
    <font>
      <b/>
      <sz val="20"/>
      <name val="CG Omeg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2"/>
      <color indexed="12"/>
      <name val="Verdana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3" fillId="6" borderId="0" applyNumberFormat="0" applyBorder="0" applyAlignment="0" applyProtection="0"/>
  </cellStyleXfs>
  <cellXfs count="48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2" applyFont="1" applyFill="1"/>
    <xf numFmtId="0" fontId="0" fillId="2" borderId="0" xfId="2" applyFont="1" applyFill="1"/>
    <xf numFmtId="0" fontId="2" fillId="2" borderId="0" xfId="2" applyFont="1" applyFill="1" applyAlignment="1">
      <alignment horizontal="left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/>
    <xf numFmtId="0" fontId="0" fillId="2" borderId="1" xfId="2" applyFont="1" applyFill="1" applyBorder="1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 vertical="center"/>
    </xf>
    <xf numFmtId="164" fontId="7" fillId="0" borderId="0" xfId="4" applyNumberFormat="1" applyFont="1" applyAlignment="1">
      <alignment horizontal="left"/>
    </xf>
    <xf numFmtId="0" fontId="5" fillId="0" borderId="0" xfId="3" applyFont="1" applyAlignment="1">
      <alignment horizontal="left"/>
    </xf>
    <xf numFmtId="0" fontId="9" fillId="0" borderId="0" xfId="5" applyFont="1"/>
    <xf numFmtId="0" fontId="10" fillId="0" borderId="0" xfId="5" applyFont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0" fontId="11" fillId="3" borderId="0" xfId="6" applyFont="1" applyFill="1"/>
    <xf numFmtId="0" fontId="12" fillId="3" borderId="0" xfId="6" applyFont="1" applyFill="1"/>
    <xf numFmtId="0" fontId="13" fillId="0" borderId="0" xfId="3" applyFont="1" applyAlignment="1">
      <alignment vertical="center"/>
    </xf>
    <xf numFmtId="0" fontId="4" fillId="0" borderId="0" xfId="3" applyFont="1"/>
    <xf numFmtId="0" fontId="13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1" fontId="7" fillId="0" borderId="0" xfId="4" applyNumberFormat="1" applyFont="1" applyAlignment="1">
      <alignment horizontal="left"/>
    </xf>
    <xf numFmtId="1" fontId="5" fillId="0" borderId="0" xfId="3" applyNumberFormat="1" applyFont="1" applyAlignment="1">
      <alignment horizontal="left"/>
    </xf>
    <xf numFmtId="0" fontId="10" fillId="0" borderId="2" xfId="5" applyFont="1" applyBorder="1" applyAlignment="1">
      <alignment horizontal="center" vertical="center" wrapText="1"/>
    </xf>
    <xf numFmtId="0" fontId="10" fillId="0" borderId="2" xfId="5" applyFont="1" applyBorder="1"/>
    <xf numFmtId="0" fontId="10" fillId="0" borderId="2" xfId="5" applyFont="1" applyBorder="1" applyAlignment="1">
      <alignment wrapText="1"/>
    </xf>
    <xf numFmtId="0" fontId="12" fillId="4" borderId="0" xfId="6" applyFont="1" applyFill="1" applyAlignment="1">
      <alignment vertical="center"/>
    </xf>
    <xf numFmtId="0" fontId="11" fillId="0" borderId="0" xfId="6" applyFont="1"/>
    <xf numFmtId="0" fontId="14" fillId="0" borderId="0" xfId="5" applyFont="1"/>
    <xf numFmtId="0" fontId="15" fillId="5" borderId="0" xfId="6" applyFont="1" applyFill="1"/>
    <xf numFmtId="0" fontId="11" fillId="5" borderId="0" xfId="6" applyFont="1" applyFill="1"/>
    <xf numFmtId="0" fontId="5" fillId="0" borderId="0" xfId="3" applyFont="1" applyAlignment="1">
      <alignment vertical="center"/>
    </xf>
    <xf numFmtId="164" fontId="11" fillId="0" borderId="0" xfId="4" applyNumberFormat="1" applyFont="1"/>
    <xf numFmtId="0" fontId="4" fillId="0" borderId="0" xfId="3" applyFont="1" applyAlignment="1">
      <alignment horizontal="center"/>
    </xf>
    <xf numFmtId="1" fontId="11" fillId="0" borderId="0" xfId="5" applyNumberFormat="1" applyFont="1" applyAlignment="1">
      <alignment horizontal="left"/>
    </xf>
    <xf numFmtId="0" fontId="4" fillId="6" borderId="2" xfId="8" applyFont="1" applyBorder="1"/>
    <xf numFmtId="0" fontId="4" fillId="7" borderId="2" xfId="8" applyFont="1" applyFill="1" applyBorder="1"/>
    <xf numFmtId="164" fontId="10" fillId="7" borderId="2" xfId="5" applyNumberFormat="1" applyFont="1" applyFill="1" applyBorder="1" applyAlignment="1">
      <alignment horizontal="center"/>
    </xf>
    <xf numFmtId="164" fontId="9" fillId="7" borderId="2" xfId="5" applyNumberFormat="1" applyFont="1" applyFill="1" applyBorder="1" applyAlignment="1">
      <alignment horizontal="center"/>
    </xf>
    <xf numFmtId="2" fontId="9" fillId="7" borderId="2" xfId="5" applyNumberFormat="1" applyFont="1" applyFill="1" applyBorder="1"/>
    <xf numFmtId="0" fontId="4" fillId="0" borderId="0" xfId="3" applyFont="1" applyAlignment="1">
      <alignment horizontal="left" vertical="center"/>
    </xf>
    <xf numFmtId="1" fontId="11" fillId="0" borderId="0" xfId="4" applyNumberFormat="1" applyFont="1"/>
    <xf numFmtId="14" fontId="11" fillId="3" borderId="0" xfId="6" applyNumberFormat="1" applyFont="1" applyFill="1"/>
    <xf numFmtId="0" fontId="13" fillId="6" borderId="2" xfId="8" applyFont="1" applyBorder="1"/>
  </cellXfs>
  <cellStyles count="9">
    <cellStyle name="=C:\WINNT\SYSTEM32\COMMAND.COM" xfId="2" xr:uid="{2B21C015-7DF4-4532-825D-25B218A95EB3}"/>
    <cellStyle name="Normal" xfId="0" builtinId="0"/>
    <cellStyle name="Normal 2 3 85" xfId="5" xr:uid="{85EDC23B-E0FC-4358-8331-E895E023F4B6}"/>
    <cellStyle name="Normal 4 2" xfId="6" xr:uid="{CC73BD15-FE1C-4007-8D07-27C8371AAD4A}"/>
    <cellStyle name="Normal 58 4 3 5" xfId="3" xr:uid="{475B56E0-4207-4684-8CAE-BB18C74E8456}"/>
    <cellStyle name="Normal 7" xfId="1" xr:uid="{D3ABFA8E-9315-401E-A56C-1841C11375DA}"/>
    <cellStyle name="Normal_BPQ template v1 from NGT 22 June" xfId="4" xr:uid="{1C07BF47-C1F2-43FE-80A0-82F1F4012A99}"/>
    <cellStyle name="Normal_KE2067  Engineering Opex BPQ" xfId="7" xr:uid="{EBAF0612-ED5B-4DEC-90F8-72DE97AA1F65}"/>
    <cellStyle name="User Input" xfId="8" xr:uid="{2E3AC3B5-72F5-49FB-9D8D-67B5792C7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123D-6DB9-4E80-86F5-B92CEE079186}">
  <dimension ref="A1:CG54"/>
  <sheetViews>
    <sheetView tabSelected="1" topLeftCell="A43" zoomScale="70" zoomScaleNormal="70" workbookViewId="0">
      <selection activeCell="E59" sqref="E59"/>
    </sheetView>
  </sheetViews>
  <sheetFormatPr defaultColWidth="0" defaultRowHeight="14"/>
  <cols>
    <col min="1" max="1" width="14.453125" style="31" customWidth="1"/>
    <col min="2" max="2" width="2.26953125" style="31" customWidth="1"/>
    <col min="3" max="3" width="1.54296875" style="31" customWidth="1"/>
    <col min="4" max="4" width="5.26953125" style="31" bestFit="1" customWidth="1"/>
    <col min="5" max="5" width="23.26953125" style="31" customWidth="1"/>
    <col min="6" max="6" width="20.54296875" style="31" bestFit="1" customWidth="1"/>
    <col min="7" max="7" width="35" style="31" customWidth="1"/>
    <col min="8" max="8" width="11.7265625" style="31" bestFit="1" customWidth="1"/>
    <col min="9" max="9" width="47.26953125" style="31" customWidth="1"/>
    <col min="10" max="19" width="8.54296875" style="31" customWidth="1"/>
    <col min="20" max="21" width="12.7265625" style="31" customWidth="1"/>
    <col min="22" max="22" width="11.26953125" style="31" customWidth="1"/>
    <col min="23" max="24" width="11.7265625" style="31" customWidth="1"/>
    <col min="25" max="25" width="4.453125" style="31" customWidth="1"/>
    <col min="26" max="26" width="14.7265625" style="31" bestFit="1" customWidth="1"/>
    <col min="27" max="27" width="12.54296875" style="31" customWidth="1"/>
    <col min="28" max="28" width="11.7265625" style="31" customWidth="1"/>
    <col min="29" max="29" width="14.54296875" style="31" customWidth="1"/>
    <col min="30" max="31" width="9.453125" style="31" customWidth="1"/>
    <col min="32" max="32" width="21.54296875" style="31" bestFit="1" customWidth="1"/>
    <col min="33" max="33" width="12.26953125" style="31" customWidth="1"/>
    <col min="34" max="34" width="17.453125" style="31" customWidth="1"/>
    <col min="35" max="44" width="1.26953125" style="31" hidden="1" customWidth="1"/>
    <col min="45" max="50" width="1.54296875" style="31" hidden="1" customWidth="1"/>
    <col min="51" max="68" width="19.26953125" style="31" hidden="1" customWidth="1"/>
    <col min="69" max="79" width="14.453125" style="31" hidden="1" customWidth="1"/>
    <col min="80" max="85" width="19.26953125" style="31" hidden="1" customWidth="1"/>
    <col min="86" max="16384" width="14.453125" style="31" hidden="1"/>
  </cols>
  <sheetData>
    <row r="1" spans="1:75" s="3" customFormat="1" ht="25">
      <c r="A1" s="1" t="s">
        <v>0</v>
      </c>
      <c r="B1" s="2"/>
      <c r="H1" s="4"/>
      <c r="I1" s="4"/>
      <c r="J1" s="4"/>
      <c r="K1" s="4"/>
      <c r="L1" s="4"/>
      <c r="M1" s="4"/>
      <c r="N1" s="4"/>
      <c r="O1" s="4"/>
      <c r="P1" s="4"/>
      <c r="Q1" s="4"/>
      <c r="BD1" s="2"/>
    </row>
    <row r="2" spans="1:75" s="3" customFormat="1" ht="25">
      <c r="A2" s="4" t="s">
        <v>51</v>
      </c>
      <c r="B2" s="2"/>
    </row>
    <row r="3" spans="1:75" s="3" customFormat="1" ht="25">
      <c r="A3" s="4">
        <v>2023</v>
      </c>
      <c r="B3" s="4"/>
      <c r="C3" s="4"/>
      <c r="D3" s="4"/>
    </row>
    <row r="4" spans="1:75" s="7" customFormat="1" ht="25.5" thickBot="1">
      <c r="A4" s="5" t="s">
        <v>1</v>
      </c>
      <c r="B4" s="6"/>
    </row>
    <row r="5" spans="1:75" s="16" customFormat="1" ht="15.5">
      <c r="A5" s="8"/>
      <c r="B5" s="9"/>
      <c r="C5" s="9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  <c r="W5" s="12"/>
      <c r="X5" s="12"/>
      <c r="Y5" s="12"/>
      <c r="Z5" s="13" t="s">
        <v>2</v>
      </c>
      <c r="AA5" s="12"/>
      <c r="AB5" s="12"/>
      <c r="AC5" s="11"/>
      <c r="AD5" s="11"/>
      <c r="AE5" s="11"/>
      <c r="AF5" s="11"/>
      <c r="AG5" s="11"/>
      <c r="AH5" s="11"/>
      <c r="AI5" s="11"/>
      <c r="AJ5" s="14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75" s="17" customFormat="1" ht="18">
      <c r="B6" s="18" t="s">
        <v>3</v>
      </c>
    </row>
    <row r="7" spans="1:75" s="19" customFormat="1">
      <c r="P7" s="20"/>
      <c r="Q7" s="20"/>
      <c r="R7" s="20"/>
      <c r="S7" s="20"/>
      <c r="T7" s="20"/>
      <c r="U7" s="2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2"/>
      <c r="AT7" s="22"/>
      <c r="AU7" s="22"/>
      <c r="AV7" s="22"/>
      <c r="AW7" s="22"/>
      <c r="AX7" s="22"/>
      <c r="AY7" s="22"/>
      <c r="AZ7" s="23"/>
      <c r="BA7" s="23"/>
      <c r="BB7" s="23"/>
      <c r="BD7" s="24"/>
      <c r="BE7" s="23"/>
      <c r="BF7" s="22"/>
      <c r="BG7" s="22"/>
      <c r="BH7" s="22"/>
      <c r="BI7" s="22"/>
      <c r="BJ7" s="22"/>
      <c r="BK7" s="22"/>
      <c r="BL7" s="22"/>
      <c r="BM7" s="22"/>
      <c r="BN7" s="23"/>
      <c r="BO7" s="23"/>
      <c r="BP7" s="23"/>
      <c r="BQ7" s="23"/>
      <c r="BR7" s="23"/>
      <c r="BS7" s="23"/>
      <c r="BT7" s="23"/>
      <c r="BU7" s="23"/>
      <c r="BV7" s="23"/>
      <c r="BW7" s="22"/>
    </row>
    <row r="8" spans="1:75" s="16" customFormat="1" ht="27.5">
      <c r="A8" s="8"/>
      <c r="B8" s="9"/>
      <c r="C8" s="9"/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25">
        <v>1</v>
      </c>
      <c r="K8" s="25">
        <v>2</v>
      </c>
      <c r="L8" s="25">
        <v>3</v>
      </c>
      <c r="M8" s="25">
        <v>4</v>
      </c>
      <c r="N8" s="25">
        <v>5</v>
      </c>
      <c r="O8" s="25">
        <v>6</v>
      </c>
      <c r="P8" s="26">
        <v>7</v>
      </c>
      <c r="Q8" s="26">
        <v>8</v>
      </c>
      <c r="R8" s="26">
        <v>9</v>
      </c>
      <c r="S8" s="26">
        <v>10</v>
      </c>
      <c r="T8" s="26" t="s">
        <v>10</v>
      </c>
      <c r="U8" s="11" t="s">
        <v>11</v>
      </c>
      <c r="V8" s="27" t="s">
        <v>12</v>
      </c>
      <c r="W8" s="27" t="s">
        <v>13</v>
      </c>
      <c r="X8" s="27" t="s">
        <v>14</v>
      </c>
      <c r="Y8" s="12"/>
      <c r="Z8" s="28" t="s">
        <v>15</v>
      </c>
      <c r="AA8" s="29" t="s">
        <v>16</v>
      </c>
      <c r="AB8" s="28" t="s">
        <v>17</v>
      </c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</row>
    <row r="10" spans="1:75" s="30" customFormat="1" ht="13.9" customHeight="1">
      <c r="A10" s="30" t="s">
        <v>18</v>
      </c>
    </row>
    <row r="11" spans="1:75" s="30" customFormat="1" ht="13.9" customHeight="1"/>
    <row r="12" spans="1:75" s="17" customFormat="1" ht="18">
      <c r="B12" s="18" t="s">
        <v>19</v>
      </c>
    </row>
    <row r="13" spans="1:75" ht="15">
      <c r="B13" s="32"/>
    </row>
    <row r="14" spans="1:75">
      <c r="A14" s="19"/>
      <c r="B14" s="19"/>
      <c r="C14" s="33" t="s">
        <v>20</v>
      </c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1:75" ht="13.15" customHeight="1">
      <c r="A15" s="20"/>
      <c r="B15" s="35"/>
      <c r="C15" s="35"/>
      <c r="G15" s="36"/>
      <c r="H15" s="36"/>
      <c r="I15" s="36"/>
      <c r="J15" s="36"/>
      <c r="K15" s="36"/>
      <c r="L15" s="36"/>
      <c r="M15" s="36"/>
      <c r="N15" s="36"/>
      <c r="O15" s="36"/>
      <c r="P15" s="20"/>
      <c r="Q15" s="36"/>
      <c r="R15" s="20"/>
      <c r="S15" s="20"/>
      <c r="T15" s="20"/>
      <c r="U15" s="20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20"/>
      <c r="AT15" s="20"/>
      <c r="AU15" s="20"/>
      <c r="AV15" s="20"/>
      <c r="AW15" s="20"/>
      <c r="AX15" s="37"/>
      <c r="AY15" s="37"/>
      <c r="AZ15" s="37"/>
      <c r="BA15" s="37"/>
      <c r="BB15" s="37"/>
      <c r="BC15" s="37"/>
      <c r="BD15" s="20"/>
      <c r="BE15" s="20"/>
      <c r="BF15" s="20"/>
      <c r="BG15" s="20"/>
      <c r="BH15" s="20"/>
      <c r="BI15" s="20"/>
      <c r="BJ15" s="20"/>
      <c r="BK15" s="20"/>
      <c r="BL15" s="37"/>
      <c r="BM15" s="37"/>
      <c r="BN15" s="37"/>
      <c r="BO15" s="37"/>
      <c r="BP15" s="37"/>
    </row>
    <row r="16" spans="1:75" ht="15.5">
      <c r="A16" s="20"/>
      <c r="B16" s="35"/>
      <c r="C16" s="35"/>
      <c r="E16" s="31" t="s">
        <v>3</v>
      </c>
      <c r="F16" s="31" t="s">
        <v>21</v>
      </c>
      <c r="G16" s="31" t="s">
        <v>22</v>
      </c>
      <c r="H16" s="38"/>
      <c r="I16" s="31" t="s">
        <v>23</v>
      </c>
      <c r="J16" s="39">
        <v>84</v>
      </c>
      <c r="K16" s="39">
        <v>42</v>
      </c>
      <c r="L16" s="39">
        <v>56</v>
      </c>
      <c r="M16" s="39">
        <v>40</v>
      </c>
      <c r="N16" s="39">
        <v>133</v>
      </c>
      <c r="O16" s="39">
        <v>88</v>
      </c>
      <c r="P16" s="39">
        <v>169</v>
      </c>
      <c r="Q16" s="39">
        <v>489</v>
      </c>
      <c r="R16" s="39">
        <v>614</v>
      </c>
      <c r="S16" s="39">
        <v>2357</v>
      </c>
      <c r="T16" s="40">
        <f>SUM(J16:S16)</f>
        <v>4072</v>
      </c>
      <c r="U16" s="39">
        <v>45</v>
      </c>
      <c r="V16" s="41">
        <f>(J16*1+K16*2+L16*3+M16*4+N16*5+O16*6+P16*7+Q16*8+R16*9+S16*10)/(SUM(J16:S16))</f>
        <v>8.8113948919449907</v>
      </c>
      <c r="W16" s="42">
        <f>V16+AB16</f>
        <v>8.873691460714257</v>
      </c>
      <c r="X16" s="42">
        <f>V16-AB16</f>
        <v>8.7490983231757244</v>
      </c>
      <c r="Y16" s="12"/>
      <c r="Z16" s="43">
        <f>((1-V16)^2)*J16+((2-V16))^2*K16+((3-V16))^2*L16+((4-V16)^2)*M16+((5-V16)^2)*N16+((6-V16)^2)*O16+((7-V16))^2*P16+((8-V16))^2*Q16+((9-V16)^2)*R16+((10-V16)^2)*S16</f>
        <v>16747.151277013752</v>
      </c>
      <c r="AA16" s="43">
        <f>SQRT((Z16)/(T16-1))</f>
        <v>2.0282426949523447</v>
      </c>
      <c r="AB16" s="43">
        <f>CONFIDENCE(0.05,AA16,T16)</f>
        <v>6.2296568769265391E-2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20"/>
      <c r="AT16" s="20"/>
      <c r="AU16" s="20"/>
      <c r="AV16" s="20"/>
      <c r="AW16" s="20"/>
      <c r="AX16" s="37"/>
      <c r="AY16" s="37"/>
      <c r="AZ16" s="37"/>
      <c r="BA16" s="37"/>
      <c r="BB16" s="37"/>
      <c r="BC16" s="37"/>
      <c r="BD16" s="20"/>
      <c r="BE16" s="20"/>
      <c r="BF16" s="20"/>
      <c r="BG16" s="20"/>
      <c r="BH16" s="20"/>
      <c r="BI16" s="20"/>
      <c r="BJ16" s="20"/>
      <c r="BK16" s="20"/>
      <c r="BL16" s="37"/>
      <c r="BM16" s="37"/>
      <c r="BN16" s="37"/>
      <c r="BO16" s="37"/>
      <c r="BP16" s="37"/>
    </row>
    <row r="17" spans="1:75" s="22" customFormat="1">
      <c r="A17" s="19"/>
      <c r="B17" s="24"/>
      <c r="C17" s="24"/>
      <c r="E17" s="22" t="s">
        <v>3</v>
      </c>
      <c r="F17" s="22" t="s">
        <v>21</v>
      </c>
      <c r="G17" s="31" t="s">
        <v>22</v>
      </c>
      <c r="H17" s="38"/>
      <c r="I17" s="31" t="s">
        <v>24</v>
      </c>
      <c r="J17" s="39">
        <v>89</v>
      </c>
      <c r="K17" s="39">
        <v>42</v>
      </c>
      <c r="L17" s="39">
        <v>63</v>
      </c>
      <c r="M17" s="39">
        <v>52</v>
      </c>
      <c r="N17" s="39">
        <v>107</v>
      </c>
      <c r="O17" s="39">
        <v>84</v>
      </c>
      <c r="P17" s="39">
        <v>161</v>
      </c>
      <c r="Q17" s="39">
        <v>401</v>
      </c>
      <c r="R17" s="39">
        <v>569</v>
      </c>
      <c r="S17" s="39">
        <v>2511</v>
      </c>
      <c r="T17" s="40">
        <f t="shared" ref="T17:T23" si="0">SUM(J17:S17)</f>
        <v>4079</v>
      </c>
      <c r="U17" s="39">
        <v>38</v>
      </c>
      <c r="V17" s="41">
        <f>(J17*1+K17*2+L17*3+M17*4+N17*5+O17*6+P17*7+Q17*8+R17*9+S17*10)/(SUM(J17:S17))</f>
        <v>8.8685952439323366</v>
      </c>
      <c r="W17" s="42">
        <f>V17+AB17</f>
        <v>8.9317583943510872</v>
      </c>
      <c r="X17" s="42">
        <f>V17-AB17</f>
        <v>8.8054320935135859</v>
      </c>
      <c r="Y17" s="12"/>
      <c r="Z17" s="43">
        <f>((1-V17)^2)*J17+((2-V17))^2*K17+((3-V17))^2*L17+((4-V17)^2)*M17+((5-V17)^2)*N17+((6-V17)^2)*O17+((7-V17))^2*P17+((8-V17))^2*Q17+((9-V17)^2)*R17+((10-V17)^2)*S17</f>
        <v>17275.567050747733</v>
      </c>
      <c r="AA17" s="43">
        <f>SQRT((Z17)/(T17-1))</f>
        <v>2.0582235593805986</v>
      </c>
      <c r="AB17" s="43">
        <f>CONFIDENCE(0.05,AA17,T17)</f>
        <v>6.316315041875098E-2</v>
      </c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Z17" s="23"/>
      <c r="BA17" s="23"/>
      <c r="BB17" s="23"/>
      <c r="BD17" s="24"/>
      <c r="BE17" s="23"/>
      <c r="BN17" s="23"/>
      <c r="BO17" s="23"/>
      <c r="BP17" s="23"/>
      <c r="BQ17" s="23"/>
      <c r="BR17" s="23"/>
      <c r="BS17" s="23"/>
      <c r="BT17" s="23"/>
      <c r="BU17" s="23"/>
      <c r="BV17" s="23"/>
    </row>
    <row r="18" spans="1:75" s="22" customFormat="1">
      <c r="A18" s="19"/>
      <c r="B18" s="19"/>
      <c r="C18" s="19"/>
      <c r="E18" s="22" t="s">
        <v>3</v>
      </c>
      <c r="F18" s="22" t="s">
        <v>21</v>
      </c>
      <c r="G18" s="31" t="s">
        <v>22</v>
      </c>
      <c r="H18" s="38"/>
      <c r="I18" s="31" t="s">
        <v>25</v>
      </c>
      <c r="J18" s="39">
        <v>133</v>
      </c>
      <c r="K18" s="39">
        <v>44</v>
      </c>
      <c r="L18" s="39">
        <v>41</v>
      </c>
      <c r="M18" s="39">
        <v>38</v>
      </c>
      <c r="N18" s="39">
        <v>83</v>
      </c>
      <c r="O18" s="39">
        <v>55</v>
      </c>
      <c r="P18" s="39">
        <v>141</v>
      </c>
      <c r="Q18" s="39">
        <v>313</v>
      </c>
      <c r="R18" s="39">
        <v>575</v>
      </c>
      <c r="S18" s="39">
        <v>2596</v>
      </c>
      <c r="T18" s="40">
        <f t="shared" si="0"/>
        <v>4019</v>
      </c>
      <c r="U18" s="39">
        <v>98</v>
      </c>
      <c r="V18" s="41">
        <f t="shared" ref="V18:V22" si="1">(J18*1+K18*2+L18*3+M18*4+N18*5+O18*6+P18*7+Q18*8+R18*9+S18*10)/(SUM(J18:S18))</f>
        <v>8.9243592933565559</v>
      </c>
      <c r="W18" s="42">
        <f t="shared" ref="W18:W23" si="2">V18+AB18</f>
        <v>8.9904595729508507</v>
      </c>
      <c r="X18" s="42">
        <f t="shared" ref="X18:X23" si="3">V18-AB18</f>
        <v>8.858259013762261</v>
      </c>
      <c r="Y18" s="12"/>
      <c r="Z18" s="43">
        <f t="shared" ref="Z18:Z23" si="4">((1-V18)^2)*J18+((2-V18))^2*K18+((3-V18))^2*L18+((4-V18)^2)*M18+((5-V18)^2)*N18+((6-V18)^2)*O18+((7-V18))^2*P18+((8-V18))^2*Q18+((9-V18)^2)*R18+((10-V18)^2)*S18</f>
        <v>18367.005225180394</v>
      </c>
      <c r="AA18" s="43">
        <f t="shared" ref="AA18:AA23" si="5">SQRT((Z18)/(T18-1))</f>
        <v>2.1380320371387924</v>
      </c>
      <c r="AB18" s="43">
        <f t="shared" ref="AB18:AB23" si="6">CONFIDENCE(0.05,AA18,T18)</f>
        <v>6.6100279594293987E-2</v>
      </c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Z18" s="23"/>
      <c r="BA18" s="23"/>
      <c r="BB18" s="23"/>
      <c r="BD18" s="24"/>
      <c r="BE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5" s="22" customFormat="1">
      <c r="A19" s="19"/>
      <c r="B19" s="19"/>
      <c r="C19" s="19"/>
      <c r="E19" s="22" t="s">
        <v>3</v>
      </c>
      <c r="F19" s="22" t="s">
        <v>21</v>
      </c>
      <c r="G19" s="31" t="s">
        <v>22</v>
      </c>
      <c r="H19" s="38"/>
      <c r="I19" s="31" t="s">
        <v>26</v>
      </c>
      <c r="J19" s="39">
        <v>79</v>
      </c>
      <c r="K19" s="39">
        <v>31</v>
      </c>
      <c r="L19" s="39">
        <v>32</v>
      </c>
      <c r="M19" s="39">
        <v>38</v>
      </c>
      <c r="N19" s="39">
        <v>65</v>
      </c>
      <c r="O19" s="39">
        <v>53</v>
      </c>
      <c r="P19" s="39">
        <v>121</v>
      </c>
      <c r="Q19" s="39">
        <v>292</v>
      </c>
      <c r="R19" s="39">
        <v>518</v>
      </c>
      <c r="S19" s="39">
        <v>2836</v>
      </c>
      <c r="T19" s="40">
        <f t="shared" si="0"/>
        <v>4065</v>
      </c>
      <c r="U19" s="39">
        <v>52</v>
      </c>
      <c r="V19" s="41">
        <f t="shared" si="1"/>
        <v>9.1603936039360399</v>
      </c>
      <c r="W19" s="42">
        <f t="shared" si="2"/>
        <v>9.2168383871603314</v>
      </c>
      <c r="X19" s="42">
        <f t="shared" si="3"/>
        <v>9.1039488207117483</v>
      </c>
      <c r="Y19" s="12"/>
      <c r="Z19" s="43">
        <f t="shared" si="4"/>
        <v>13701.423370233702</v>
      </c>
      <c r="AA19" s="43">
        <f t="shared" si="5"/>
        <v>1.8361408526756853</v>
      </c>
      <c r="AB19" s="43">
        <f t="shared" si="6"/>
        <v>5.6444783224291945E-2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Z19" s="23"/>
      <c r="BA19" s="23"/>
      <c r="BB19" s="23"/>
      <c r="BD19" s="24"/>
      <c r="BE19" s="23"/>
      <c r="BN19" s="23"/>
      <c r="BO19" s="23"/>
      <c r="BP19" s="23"/>
      <c r="BQ19" s="23"/>
      <c r="BR19" s="23"/>
      <c r="BS19" s="23"/>
      <c r="BT19" s="23"/>
      <c r="BU19" s="23"/>
      <c r="BV19" s="23"/>
    </row>
    <row r="20" spans="1:75" s="22" customFormat="1">
      <c r="A20" s="19"/>
      <c r="B20" s="19"/>
      <c r="C20" s="19"/>
      <c r="E20" s="22" t="s">
        <v>3</v>
      </c>
      <c r="F20" s="22" t="s">
        <v>21</v>
      </c>
      <c r="G20" s="31" t="s">
        <v>22</v>
      </c>
      <c r="H20" s="38"/>
      <c r="I20" s="31" t="s">
        <v>27</v>
      </c>
      <c r="J20" s="39">
        <v>106</v>
      </c>
      <c r="K20" s="39">
        <v>54</v>
      </c>
      <c r="L20" s="39">
        <v>52</v>
      </c>
      <c r="M20" s="39">
        <v>64</v>
      </c>
      <c r="N20" s="39">
        <v>113</v>
      </c>
      <c r="O20" s="39">
        <v>90</v>
      </c>
      <c r="P20" s="39">
        <v>164</v>
      </c>
      <c r="Q20" s="39">
        <v>410</v>
      </c>
      <c r="R20" s="39">
        <v>540</v>
      </c>
      <c r="S20" s="39">
        <v>2328</v>
      </c>
      <c r="T20" s="40">
        <f t="shared" si="0"/>
        <v>3921</v>
      </c>
      <c r="U20" s="39">
        <v>196</v>
      </c>
      <c r="V20" s="41">
        <f t="shared" si="1"/>
        <v>8.7475133894414689</v>
      </c>
      <c r="W20" s="42">
        <f t="shared" si="2"/>
        <v>8.8158116187462188</v>
      </c>
      <c r="X20" s="42">
        <f t="shared" si="3"/>
        <v>8.6792151601367191</v>
      </c>
      <c r="Y20" s="12"/>
      <c r="Z20" s="43">
        <f t="shared" si="4"/>
        <v>18664.038255547053</v>
      </c>
      <c r="AA20" s="43">
        <f t="shared" si="5"/>
        <v>2.1820252631131574</v>
      </c>
      <c r="AB20" s="43">
        <f t="shared" si="6"/>
        <v>6.8298229304749755E-2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Z20" s="23"/>
      <c r="BA20" s="23"/>
      <c r="BB20" s="23"/>
      <c r="BD20" s="24"/>
      <c r="BE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5" s="22" customFormat="1">
      <c r="A21" s="19"/>
      <c r="B21" s="19"/>
      <c r="C21" s="19"/>
      <c r="E21" s="22" t="s">
        <v>3</v>
      </c>
      <c r="F21" s="22" t="s">
        <v>21</v>
      </c>
      <c r="G21" s="31" t="s">
        <v>22</v>
      </c>
      <c r="H21" s="38"/>
      <c r="I21" s="31" t="s">
        <v>28</v>
      </c>
      <c r="J21" s="39">
        <v>231</v>
      </c>
      <c r="K21" s="39">
        <v>79</v>
      </c>
      <c r="L21" s="39">
        <v>84</v>
      </c>
      <c r="M21" s="39">
        <v>95</v>
      </c>
      <c r="N21" s="39">
        <v>162</v>
      </c>
      <c r="O21" s="39">
        <v>164</v>
      </c>
      <c r="P21" s="39">
        <v>262</v>
      </c>
      <c r="Q21" s="39">
        <v>540</v>
      </c>
      <c r="R21" s="39">
        <v>529</v>
      </c>
      <c r="S21" s="39">
        <v>1756</v>
      </c>
      <c r="T21" s="40">
        <f t="shared" si="0"/>
        <v>3902</v>
      </c>
      <c r="U21" s="39">
        <v>215</v>
      </c>
      <c r="V21" s="41">
        <f t="shared" si="1"/>
        <v>8.0189646335212714</v>
      </c>
      <c r="W21" s="42">
        <f t="shared" si="2"/>
        <v>8.1025902671683685</v>
      </c>
      <c r="X21" s="42">
        <f t="shared" si="3"/>
        <v>7.9353389998741735</v>
      </c>
      <c r="Y21" s="12"/>
      <c r="Z21" s="43">
        <f t="shared" si="4"/>
        <v>27710.596617119423</v>
      </c>
      <c r="AA21" s="43">
        <f t="shared" si="5"/>
        <v>2.6652316567105712</v>
      </c>
      <c r="AB21" s="43">
        <f t="shared" si="6"/>
        <v>8.3625633647097602E-2</v>
      </c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Z21" s="23"/>
      <c r="BA21" s="23"/>
      <c r="BB21" s="23"/>
      <c r="BD21" s="24"/>
      <c r="BE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75" s="22" customFormat="1">
      <c r="A22" s="19"/>
      <c r="B22" s="19"/>
      <c r="C22" s="19"/>
      <c r="E22" s="22" t="s">
        <v>3</v>
      </c>
      <c r="F22" s="22" t="s">
        <v>21</v>
      </c>
      <c r="G22" s="31" t="s">
        <v>22</v>
      </c>
      <c r="H22" s="38"/>
      <c r="I22" s="31" t="s">
        <v>29</v>
      </c>
      <c r="J22" s="39">
        <v>67</v>
      </c>
      <c r="K22" s="39">
        <v>35</v>
      </c>
      <c r="L22" s="39">
        <v>30</v>
      </c>
      <c r="M22" s="39">
        <v>32</v>
      </c>
      <c r="N22" s="39">
        <v>90</v>
      </c>
      <c r="O22" s="39">
        <v>74</v>
      </c>
      <c r="P22" s="39">
        <v>153</v>
      </c>
      <c r="Q22" s="39">
        <v>351</v>
      </c>
      <c r="R22" s="39">
        <v>570</v>
      </c>
      <c r="S22" s="39">
        <v>2518</v>
      </c>
      <c r="T22" s="40">
        <f t="shared" si="0"/>
        <v>3920</v>
      </c>
      <c r="U22" s="39">
        <v>197</v>
      </c>
      <c r="V22" s="41">
        <f t="shared" si="1"/>
        <v>9.04030612244898</v>
      </c>
      <c r="W22" s="42">
        <f t="shared" si="2"/>
        <v>9.0983289028728507</v>
      </c>
      <c r="X22" s="42">
        <f t="shared" si="3"/>
        <v>8.9822833420251094</v>
      </c>
      <c r="Y22" s="12"/>
      <c r="Z22" s="43">
        <f t="shared" si="4"/>
        <v>13463.63163265306</v>
      </c>
      <c r="AA22" s="43">
        <f t="shared" si="5"/>
        <v>1.8535037910145193</v>
      </c>
      <c r="AB22" s="43">
        <f t="shared" si="6"/>
        <v>5.80227804238704E-2</v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Z22" s="23"/>
      <c r="BA22" s="23"/>
      <c r="BB22" s="23"/>
      <c r="BD22" s="24"/>
      <c r="BE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5" s="22" customFormat="1">
      <c r="A23" s="19"/>
      <c r="B23" s="19"/>
      <c r="C23" s="19"/>
      <c r="E23" s="22" t="s">
        <v>3</v>
      </c>
      <c r="F23" s="22" t="s">
        <v>21</v>
      </c>
      <c r="G23" s="31" t="s">
        <v>22</v>
      </c>
      <c r="H23" s="38"/>
      <c r="I23" s="31" t="s">
        <v>30</v>
      </c>
      <c r="J23" s="39">
        <v>68</v>
      </c>
      <c r="K23" s="39">
        <v>34</v>
      </c>
      <c r="L23" s="39">
        <v>45</v>
      </c>
      <c r="M23" s="39">
        <v>43</v>
      </c>
      <c r="N23" s="39">
        <v>125</v>
      </c>
      <c r="O23" s="39">
        <v>85</v>
      </c>
      <c r="P23" s="39">
        <v>157</v>
      </c>
      <c r="Q23" s="39">
        <v>380</v>
      </c>
      <c r="R23" s="39">
        <v>566</v>
      </c>
      <c r="S23" s="39">
        <v>2324</v>
      </c>
      <c r="T23" s="40">
        <f t="shared" si="0"/>
        <v>3827</v>
      </c>
      <c r="U23" s="39">
        <v>290</v>
      </c>
      <c r="V23" s="41">
        <f t="shared" ref="V23" si="7">(J23*1+K23*2+L23*3+M23*4+N23*5+O23*6+P23*7+Q23*8+R23*9+S23*10)/(SUM(J23:S23))</f>
        <v>8.8975698980925007</v>
      </c>
      <c r="W23" s="42">
        <f t="shared" si="2"/>
        <v>8.9598191850616988</v>
      </c>
      <c r="X23" s="42">
        <f t="shared" si="3"/>
        <v>8.8353206111233025</v>
      </c>
      <c r="Y23" s="12"/>
      <c r="Z23" s="43">
        <f t="shared" si="4"/>
        <v>14769.84740005226</v>
      </c>
      <c r="AA23" s="43">
        <f t="shared" si="5"/>
        <v>1.9647872050483906</v>
      </c>
      <c r="AB23" s="43">
        <f t="shared" si="6"/>
        <v>6.2249286969197619E-2</v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Z23" s="23"/>
      <c r="BA23" s="23"/>
      <c r="BB23" s="23"/>
      <c r="BD23" s="24"/>
      <c r="BE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75" s="19" customFormat="1">
      <c r="P24" s="20"/>
      <c r="Q24" s="20"/>
      <c r="R24" s="20"/>
      <c r="S24" s="20"/>
      <c r="T24" s="20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2"/>
      <c r="AT24" s="22"/>
      <c r="AU24" s="22"/>
      <c r="AV24" s="22"/>
      <c r="AW24" s="22"/>
      <c r="AX24" s="22"/>
      <c r="AY24" s="22"/>
      <c r="AZ24" s="23"/>
      <c r="BA24" s="23"/>
      <c r="BB24" s="23"/>
      <c r="BD24" s="24"/>
      <c r="BE24" s="23"/>
      <c r="BF24" s="22"/>
      <c r="BG24" s="22"/>
      <c r="BH24" s="22"/>
      <c r="BI24" s="22"/>
      <c r="BJ24" s="22"/>
      <c r="BK24" s="22"/>
      <c r="BL24" s="22"/>
      <c r="BM24" s="22"/>
      <c r="BN24" s="23"/>
      <c r="BO24" s="23"/>
      <c r="BP24" s="23"/>
      <c r="BQ24" s="23"/>
      <c r="BR24" s="23"/>
      <c r="BS24" s="23"/>
      <c r="BT24" s="23"/>
      <c r="BU24" s="23"/>
      <c r="BV24" s="23"/>
      <c r="BW24" s="22"/>
    </row>
    <row r="25" spans="1:75" s="17" customFormat="1" ht="18">
      <c r="B25" s="18" t="s">
        <v>31</v>
      </c>
    </row>
    <row r="26" spans="1:75" s="19" customFormat="1">
      <c r="P26" s="20"/>
      <c r="Q26" s="20"/>
      <c r="R26" s="20"/>
      <c r="S26" s="20"/>
      <c r="T26" s="20"/>
      <c r="U26" s="20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2"/>
      <c r="AT26" s="22"/>
      <c r="AU26" s="22"/>
      <c r="AV26" s="22"/>
      <c r="AW26" s="22"/>
      <c r="AX26" s="22"/>
      <c r="AY26" s="22"/>
      <c r="AZ26" s="23"/>
      <c r="BA26" s="23"/>
      <c r="BB26" s="23"/>
      <c r="BD26" s="24"/>
      <c r="BE26" s="23"/>
      <c r="BF26" s="22"/>
      <c r="BG26" s="22"/>
      <c r="BH26" s="22"/>
      <c r="BI26" s="22"/>
      <c r="BJ26" s="22"/>
      <c r="BK26" s="22"/>
      <c r="BL26" s="22"/>
      <c r="BM26" s="22"/>
      <c r="BN26" s="23"/>
      <c r="BO26" s="23"/>
      <c r="BP26" s="23"/>
      <c r="BQ26" s="23"/>
      <c r="BR26" s="23"/>
      <c r="BS26" s="23"/>
      <c r="BT26" s="23"/>
      <c r="BU26" s="23"/>
      <c r="BV26" s="23"/>
      <c r="BW26" s="22"/>
    </row>
    <row r="27" spans="1:75">
      <c r="A27" s="19"/>
      <c r="B27" s="19"/>
      <c r="C27" s="33" t="s">
        <v>32</v>
      </c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1:75">
      <c r="G28" s="13"/>
      <c r="H28" s="36"/>
      <c r="I28" s="36"/>
      <c r="J28" s="36"/>
      <c r="K28" s="36"/>
      <c r="L28" s="36"/>
      <c r="M28" s="36"/>
      <c r="N28" s="36"/>
      <c r="Q28" s="36"/>
      <c r="R28" s="20"/>
      <c r="S28" s="20"/>
      <c r="T28" s="20"/>
      <c r="U28" s="20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75">
      <c r="E29" s="31" t="s">
        <v>3</v>
      </c>
      <c r="F29" s="31" t="s">
        <v>21</v>
      </c>
      <c r="G29" s="36" t="s">
        <v>33</v>
      </c>
      <c r="H29" s="45"/>
      <c r="I29" s="31" t="s">
        <v>34</v>
      </c>
      <c r="J29" s="39">
        <v>14</v>
      </c>
      <c r="K29" s="39">
        <v>6</v>
      </c>
      <c r="L29" s="39">
        <v>7</v>
      </c>
      <c r="M29" s="39">
        <v>11</v>
      </c>
      <c r="N29" s="39">
        <v>44</v>
      </c>
      <c r="O29" s="39">
        <v>34</v>
      </c>
      <c r="P29" s="39">
        <v>85</v>
      </c>
      <c r="Q29" s="39">
        <v>283</v>
      </c>
      <c r="R29" s="39">
        <v>489</v>
      </c>
      <c r="S29" s="39">
        <v>3848</v>
      </c>
      <c r="T29" s="40">
        <f t="shared" ref="T29:T38" si="8">SUM(J29:S29)</f>
        <v>4821</v>
      </c>
      <c r="U29" s="39">
        <v>5</v>
      </c>
      <c r="V29" s="41">
        <f t="shared" ref="V29:V37" si="9">(J29*1+K29*2+L29*3+M29*4+N29*5+O29*6+P29*7+Q29*8+R29*9+S29*10)/(SUM(J29:S29))</f>
        <v>9.5944824725160753</v>
      </c>
      <c r="W29" s="42">
        <f t="shared" ref="W29:W38" si="10">V29+AB29</f>
        <v>9.6246200792511747</v>
      </c>
      <c r="X29" s="42">
        <f t="shared" ref="X29:X38" si="11">V29-AB29</f>
        <v>9.564344865780976</v>
      </c>
      <c r="Y29" s="12"/>
      <c r="Z29" s="43">
        <f t="shared" ref="Z29:Z38" si="12">((1-V29)^2)*J29+((2-V29))^2*K29+((3-V29))^2*L29+((4-V29)^2)*M29+((5-V29)^2)*N29+((6-V29)^2)*O29+((7-V29))^2*P29+((8-V29))^2*Q29+((9-V29)^2)*R29+((10-V29)^2)*S29</f>
        <v>5494.2132337689272</v>
      </c>
      <c r="AA29" s="43">
        <f t="shared" ref="AA29:AA38" si="13">SQRT((Z29)/(T29-1))</f>
        <v>1.0676508157011881</v>
      </c>
      <c r="AB29" s="43">
        <f t="shared" ref="AB29:AB38" si="14">CONFIDENCE(0.05,AA29,T29)</f>
        <v>3.013760673509874E-2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75">
      <c r="E30" s="22" t="s">
        <v>3</v>
      </c>
      <c r="F30" s="22" t="s">
        <v>21</v>
      </c>
      <c r="G30" s="36" t="s">
        <v>33</v>
      </c>
      <c r="H30" s="45"/>
      <c r="I30" s="31" t="s">
        <v>35</v>
      </c>
      <c r="J30" s="39">
        <v>7</v>
      </c>
      <c r="K30" s="39">
        <v>9</v>
      </c>
      <c r="L30" s="39">
        <v>12</v>
      </c>
      <c r="M30" s="39">
        <v>10</v>
      </c>
      <c r="N30" s="39">
        <v>40</v>
      </c>
      <c r="O30" s="39">
        <v>34</v>
      </c>
      <c r="P30" s="39">
        <v>89</v>
      </c>
      <c r="Q30" s="39">
        <v>270</v>
      </c>
      <c r="R30" s="39">
        <v>381</v>
      </c>
      <c r="S30" s="39">
        <v>3055</v>
      </c>
      <c r="T30" s="40">
        <f t="shared" si="8"/>
        <v>3907</v>
      </c>
      <c r="U30" s="39">
        <v>919</v>
      </c>
      <c r="V30" s="41">
        <f t="shared" si="9"/>
        <v>9.5385206040440238</v>
      </c>
      <c r="W30" s="42">
        <f t="shared" si="10"/>
        <v>9.5742271598364965</v>
      </c>
      <c r="X30" s="42">
        <f t="shared" si="11"/>
        <v>9.5028140482515511</v>
      </c>
      <c r="Y30" s="12"/>
      <c r="Z30" s="43">
        <f t="shared" si="12"/>
        <v>5064.952649091375</v>
      </c>
      <c r="AA30" s="43">
        <f t="shared" si="13"/>
        <v>1.1387321316547288</v>
      </c>
      <c r="AB30" s="43">
        <f t="shared" si="14"/>
        <v>3.5706555792472595E-2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75">
      <c r="E31" s="22" t="s">
        <v>3</v>
      </c>
      <c r="F31" s="22" t="s">
        <v>21</v>
      </c>
      <c r="G31" s="36" t="s">
        <v>33</v>
      </c>
      <c r="H31" s="45"/>
      <c r="I31" s="31" t="s">
        <v>36</v>
      </c>
      <c r="J31" s="39">
        <v>16</v>
      </c>
      <c r="K31" s="39">
        <v>6</v>
      </c>
      <c r="L31" s="39">
        <v>9</v>
      </c>
      <c r="M31" s="39">
        <v>5</v>
      </c>
      <c r="N31" s="39">
        <v>33</v>
      </c>
      <c r="O31" s="39">
        <v>23</v>
      </c>
      <c r="P31" s="39">
        <v>75</v>
      </c>
      <c r="Q31" s="39">
        <v>220</v>
      </c>
      <c r="R31" s="39">
        <v>414</v>
      </c>
      <c r="S31" s="39">
        <v>3893</v>
      </c>
      <c r="T31" s="40">
        <f t="shared" si="8"/>
        <v>4694</v>
      </c>
      <c r="U31" s="39">
        <v>132</v>
      </c>
      <c r="V31" s="41">
        <f t="shared" si="9"/>
        <v>9.6546655304644222</v>
      </c>
      <c r="W31" s="42">
        <f t="shared" si="10"/>
        <v>9.683906491591074</v>
      </c>
      <c r="X31" s="42">
        <f t="shared" si="11"/>
        <v>9.6254245693377705</v>
      </c>
      <c r="Y31" s="12"/>
      <c r="Z31" s="43">
        <f t="shared" si="12"/>
        <v>4903.2128248828294</v>
      </c>
      <c r="AA31" s="43">
        <f t="shared" si="13"/>
        <v>1.0221510875123661</v>
      </c>
      <c r="AB31" s="43">
        <f t="shared" si="14"/>
        <v>2.9240961126650932E-2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75">
      <c r="E32" s="22" t="s">
        <v>3</v>
      </c>
      <c r="F32" s="22" t="s">
        <v>21</v>
      </c>
      <c r="G32" s="36" t="s">
        <v>33</v>
      </c>
      <c r="H32" s="45"/>
      <c r="I32" s="31" t="s">
        <v>25</v>
      </c>
      <c r="J32" s="39">
        <v>28</v>
      </c>
      <c r="K32" s="39">
        <v>13</v>
      </c>
      <c r="L32" s="39">
        <v>5</v>
      </c>
      <c r="M32" s="39">
        <v>16</v>
      </c>
      <c r="N32" s="39">
        <v>52</v>
      </c>
      <c r="O32" s="39">
        <v>27</v>
      </c>
      <c r="P32" s="39">
        <v>53</v>
      </c>
      <c r="Q32" s="39">
        <v>155</v>
      </c>
      <c r="R32" s="39">
        <v>236</v>
      </c>
      <c r="S32" s="39">
        <v>2550</v>
      </c>
      <c r="T32" s="40">
        <f t="shared" si="8"/>
        <v>3135</v>
      </c>
      <c r="U32" s="39">
        <v>1691</v>
      </c>
      <c r="V32" s="41">
        <f t="shared" si="9"/>
        <v>9.5023923444976077</v>
      </c>
      <c r="W32" s="42">
        <f t="shared" si="10"/>
        <v>9.5516661668052887</v>
      </c>
      <c r="X32" s="42">
        <f t="shared" si="11"/>
        <v>9.4531185221899268</v>
      </c>
      <c r="Y32" s="12"/>
      <c r="Z32" s="43">
        <f t="shared" si="12"/>
        <v>6209.7320574162677</v>
      </c>
      <c r="AA32" s="43">
        <f t="shared" si="13"/>
        <v>1.4076248803917824</v>
      </c>
      <c r="AB32" s="43">
        <f t="shared" si="14"/>
        <v>4.9273822307681306E-2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75">
      <c r="E33" s="22" t="s">
        <v>3</v>
      </c>
      <c r="F33" s="22" t="s">
        <v>21</v>
      </c>
      <c r="G33" s="36" t="s">
        <v>33</v>
      </c>
      <c r="H33" s="45"/>
      <c r="I33" s="31" t="s">
        <v>37</v>
      </c>
      <c r="J33" s="39">
        <v>22</v>
      </c>
      <c r="K33" s="39">
        <v>10</v>
      </c>
      <c r="L33" s="39">
        <v>15</v>
      </c>
      <c r="M33" s="39">
        <v>9</v>
      </c>
      <c r="N33" s="39">
        <v>34</v>
      </c>
      <c r="O33" s="39">
        <v>25</v>
      </c>
      <c r="P33" s="39">
        <v>70</v>
      </c>
      <c r="Q33" s="39">
        <v>147</v>
      </c>
      <c r="R33" s="39">
        <v>247</v>
      </c>
      <c r="S33" s="39">
        <v>2517</v>
      </c>
      <c r="T33" s="40">
        <f t="shared" si="8"/>
        <v>3096</v>
      </c>
      <c r="U33" s="39">
        <v>1730</v>
      </c>
      <c r="V33" s="41">
        <f t="shared" si="9"/>
        <v>9.529069767441861</v>
      </c>
      <c r="W33" s="42">
        <f t="shared" si="10"/>
        <v>9.576066622751318</v>
      </c>
      <c r="X33" s="42">
        <f t="shared" si="11"/>
        <v>9.4820729121324039</v>
      </c>
      <c r="Y33" s="12"/>
      <c r="Z33" s="43">
        <f t="shared" si="12"/>
        <v>5509.3837209302319</v>
      </c>
      <c r="AA33" s="43">
        <f t="shared" si="13"/>
        <v>1.3342007610313924</v>
      </c>
      <c r="AB33" s="43">
        <f t="shared" si="14"/>
        <v>4.699685530945636E-2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75">
      <c r="E34" s="22" t="s">
        <v>3</v>
      </c>
      <c r="F34" s="22" t="s">
        <v>21</v>
      </c>
      <c r="G34" s="36" t="s">
        <v>33</v>
      </c>
      <c r="H34" s="45"/>
      <c r="I34" s="31" t="s">
        <v>26</v>
      </c>
      <c r="J34" s="39">
        <v>6</v>
      </c>
      <c r="K34" s="39">
        <v>3</v>
      </c>
      <c r="L34" s="39">
        <v>2</v>
      </c>
      <c r="M34" s="39">
        <v>3</v>
      </c>
      <c r="N34" s="39">
        <v>16</v>
      </c>
      <c r="O34" s="39">
        <v>10</v>
      </c>
      <c r="P34" s="39">
        <v>40</v>
      </c>
      <c r="Q34" s="39">
        <v>97</v>
      </c>
      <c r="R34" s="39">
        <v>270</v>
      </c>
      <c r="S34" s="39">
        <v>4258</v>
      </c>
      <c r="T34" s="40">
        <f t="shared" si="8"/>
        <v>4705</v>
      </c>
      <c r="U34" s="39">
        <v>121</v>
      </c>
      <c r="V34" s="41">
        <f t="shared" si="9"/>
        <v>9.8269925611052074</v>
      </c>
      <c r="W34" s="42">
        <f t="shared" si="10"/>
        <v>9.8470644515086363</v>
      </c>
      <c r="X34" s="42">
        <f t="shared" si="11"/>
        <v>9.8069206707017784</v>
      </c>
      <c r="Y34" s="12"/>
      <c r="Z34" s="43">
        <f t="shared" si="12"/>
        <v>2321.1719447396385</v>
      </c>
      <c r="AA34" s="43">
        <f t="shared" si="13"/>
        <v>0.70245741281867247</v>
      </c>
      <c r="AB34" s="43">
        <f t="shared" si="14"/>
        <v>2.0071890403429573E-2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75">
      <c r="E35" s="22" t="s">
        <v>3</v>
      </c>
      <c r="F35" s="22" t="s">
        <v>21</v>
      </c>
      <c r="G35" s="36" t="s">
        <v>33</v>
      </c>
      <c r="H35" s="45"/>
      <c r="I35" s="31" t="s">
        <v>38</v>
      </c>
      <c r="J35" s="39">
        <v>13</v>
      </c>
      <c r="K35" s="39">
        <v>7</v>
      </c>
      <c r="L35" s="39">
        <v>1</v>
      </c>
      <c r="M35" s="39">
        <v>10</v>
      </c>
      <c r="N35" s="39">
        <v>17</v>
      </c>
      <c r="O35" s="39">
        <v>23</v>
      </c>
      <c r="P35" s="39">
        <v>37</v>
      </c>
      <c r="Q35" s="39">
        <v>91</v>
      </c>
      <c r="R35" s="39">
        <v>118</v>
      </c>
      <c r="S35" s="39">
        <v>1232</v>
      </c>
      <c r="T35" s="40">
        <f t="shared" si="8"/>
        <v>1549</v>
      </c>
      <c r="U35" s="39">
        <v>3277</v>
      </c>
      <c r="V35" s="41">
        <f t="shared" si="9"/>
        <v>9.465461588121368</v>
      </c>
      <c r="W35" s="42">
        <f t="shared" si="10"/>
        <v>9.5356536280264432</v>
      </c>
      <c r="X35" s="42">
        <f t="shared" si="11"/>
        <v>9.3952695482162927</v>
      </c>
      <c r="Y35" s="12"/>
      <c r="Z35" s="43">
        <f t="shared" si="12"/>
        <v>3075.402194964493</v>
      </c>
      <c r="AA35" s="43">
        <f t="shared" si="13"/>
        <v>1.4095013034387969</v>
      </c>
      <c r="AB35" s="43">
        <f t="shared" si="14"/>
        <v>7.0192039905074777E-2</v>
      </c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75">
      <c r="E36" s="22" t="s">
        <v>3</v>
      </c>
      <c r="F36" s="22" t="s">
        <v>21</v>
      </c>
      <c r="G36" s="36" t="s">
        <v>33</v>
      </c>
      <c r="H36" s="45"/>
      <c r="I36" s="31" t="s">
        <v>39</v>
      </c>
      <c r="J36" s="39">
        <v>9</v>
      </c>
      <c r="K36" s="39">
        <v>5</v>
      </c>
      <c r="L36" s="39">
        <v>5</v>
      </c>
      <c r="M36" s="39">
        <v>5</v>
      </c>
      <c r="N36" s="39">
        <v>14</v>
      </c>
      <c r="O36" s="39">
        <v>14</v>
      </c>
      <c r="P36" s="39">
        <v>61</v>
      </c>
      <c r="Q36" s="39">
        <v>147</v>
      </c>
      <c r="R36" s="39">
        <v>301</v>
      </c>
      <c r="S36" s="39">
        <v>4075</v>
      </c>
      <c r="T36" s="40">
        <f t="shared" si="8"/>
        <v>4636</v>
      </c>
      <c r="U36" s="39">
        <v>190</v>
      </c>
      <c r="V36" s="41">
        <f t="shared" si="9"/>
        <v>9.7648835202761006</v>
      </c>
      <c r="W36" s="42">
        <f t="shared" si="10"/>
        <v>9.7889124345915661</v>
      </c>
      <c r="X36" s="42">
        <f t="shared" si="11"/>
        <v>9.7408546059606351</v>
      </c>
      <c r="Y36" s="12"/>
      <c r="Z36" s="43">
        <f t="shared" si="12"/>
        <v>3229.7230371009491</v>
      </c>
      <c r="AA36" s="43">
        <f t="shared" si="13"/>
        <v>0.8347525826493063</v>
      </c>
      <c r="AB36" s="43">
        <f t="shared" si="14"/>
        <v>2.4028914315465721E-2</v>
      </c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75">
      <c r="E37" s="22" t="s">
        <v>3</v>
      </c>
      <c r="F37" s="31" t="s">
        <v>21</v>
      </c>
      <c r="G37" s="36" t="s">
        <v>33</v>
      </c>
      <c r="H37" s="45"/>
      <c r="I37" s="31" t="s">
        <v>40</v>
      </c>
      <c r="J37" s="39">
        <v>13</v>
      </c>
      <c r="K37" s="39">
        <v>7</v>
      </c>
      <c r="L37" s="39">
        <v>8</v>
      </c>
      <c r="M37" s="39">
        <v>10</v>
      </c>
      <c r="N37" s="39">
        <v>24</v>
      </c>
      <c r="O37" s="39">
        <v>23</v>
      </c>
      <c r="P37" s="39">
        <v>59</v>
      </c>
      <c r="Q37" s="39">
        <v>144</v>
      </c>
      <c r="R37" s="39">
        <v>290</v>
      </c>
      <c r="S37" s="39">
        <v>4082</v>
      </c>
      <c r="T37" s="40">
        <f t="shared" si="8"/>
        <v>4660</v>
      </c>
      <c r="U37" s="39">
        <v>166</v>
      </c>
      <c r="V37" s="41">
        <f t="shared" si="9"/>
        <v>9.730472103004292</v>
      </c>
      <c r="W37" s="42">
        <f t="shared" si="10"/>
        <v>9.7579892827575225</v>
      </c>
      <c r="X37" s="42">
        <f t="shared" si="11"/>
        <v>9.7029549232510615</v>
      </c>
      <c r="Y37" s="12"/>
      <c r="Z37" s="43">
        <f t="shared" si="12"/>
        <v>4279.4729613733907</v>
      </c>
      <c r="AA37" s="43">
        <f t="shared" si="13"/>
        <v>0.95840437632919007</v>
      </c>
      <c r="AB37" s="43">
        <f t="shared" si="14"/>
        <v>2.7517179753230276E-2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</row>
    <row r="38" spans="1:75">
      <c r="E38" s="22" t="s">
        <v>3</v>
      </c>
      <c r="F38" s="31" t="s">
        <v>21</v>
      </c>
      <c r="G38" s="36" t="s">
        <v>33</v>
      </c>
      <c r="H38" s="45"/>
      <c r="I38" s="31" t="s">
        <v>30</v>
      </c>
      <c r="J38" s="39">
        <v>13</v>
      </c>
      <c r="K38" s="39">
        <v>4</v>
      </c>
      <c r="L38" s="39">
        <v>10</v>
      </c>
      <c r="M38" s="39">
        <v>10</v>
      </c>
      <c r="N38" s="39">
        <v>36</v>
      </c>
      <c r="O38" s="39">
        <v>35</v>
      </c>
      <c r="P38" s="39">
        <v>64</v>
      </c>
      <c r="Q38" s="39">
        <v>210</v>
      </c>
      <c r="R38" s="39">
        <v>379</v>
      </c>
      <c r="S38" s="39">
        <v>3813</v>
      </c>
      <c r="T38" s="40">
        <f t="shared" si="8"/>
        <v>4574</v>
      </c>
      <c r="U38" s="39">
        <v>252</v>
      </c>
      <c r="V38" s="41">
        <f>(J38*1+K38*2+L38*3+M38*4+N38*5+O38*6+P38*7+Q38*8+R38*9+S38*10)/(SUM(J38:S38))</f>
        <v>9.6523830345430692</v>
      </c>
      <c r="W38" s="42">
        <f t="shared" si="10"/>
        <v>9.6822626587755192</v>
      </c>
      <c r="X38" s="42">
        <f t="shared" si="11"/>
        <v>9.6225034103106193</v>
      </c>
      <c r="Y38" s="12"/>
      <c r="Z38" s="43">
        <f t="shared" si="12"/>
        <v>4861.2890249234806</v>
      </c>
      <c r="AA38" s="43">
        <f t="shared" si="13"/>
        <v>1.031039065054248</v>
      </c>
      <c r="AB38" s="43">
        <f t="shared" si="14"/>
        <v>2.9879624232450247E-2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75">
      <c r="G39" s="36"/>
      <c r="H39" s="36"/>
      <c r="I39" s="36"/>
      <c r="J39" s="36"/>
      <c r="K39" s="36"/>
      <c r="L39" s="36"/>
      <c r="M39" s="36"/>
      <c r="N39" s="36"/>
      <c r="Q39" s="36"/>
      <c r="R39" s="20"/>
      <c r="S39" s="20"/>
      <c r="T39" s="20"/>
      <c r="U39" s="20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1:75">
      <c r="G40" s="36"/>
      <c r="H40" s="36"/>
      <c r="I40" s="36"/>
      <c r="J40" s="36"/>
      <c r="K40" s="36"/>
      <c r="L40" s="36"/>
      <c r="M40" s="36"/>
      <c r="N40" s="36"/>
      <c r="Q40" s="36"/>
      <c r="R40" s="20"/>
      <c r="S40" s="20"/>
      <c r="T40" s="20"/>
      <c r="U40" s="20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75" s="17" customFormat="1" ht="18">
      <c r="B41" s="18" t="s">
        <v>41</v>
      </c>
      <c r="C41" s="46"/>
    </row>
    <row r="42" spans="1:75" s="19" customFormat="1">
      <c r="P42" s="20"/>
      <c r="Q42" s="20"/>
      <c r="R42" s="20"/>
      <c r="S42" s="20"/>
      <c r="T42" s="20"/>
      <c r="U42" s="20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2"/>
      <c r="AT42" s="22"/>
      <c r="AU42" s="22"/>
      <c r="AV42" s="22"/>
      <c r="AW42" s="22"/>
      <c r="AX42" s="22"/>
      <c r="AY42" s="22"/>
      <c r="AZ42" s="23"/>
      <c r="BA42" s="23"/>
      <c r="BB42" s="23"/>
      <c r="BD42" s="24"/>
      <c r="BE42" s="23"/>
      <c r="BF42" s="22"/>
      <c r="BG42" s="22"/>
      <c r="BH42" s="22"/>
      <c r="BI42" s="22"/>
      <c r="BJ42" s="22"/>
      <c r="BK42" s="22"/>
      <c r="BL42" s="22"/>
      <c r="BM42" s="22"/>
      <c r="BN42" s="23"/>
      <c r="BO42" s="23"/>
      <c r="BP42" s="23"/>
      <c r="BQ42" s="23"/>
      <c r="BR42" s="23"/>
      <c r="BS42" s="23"/>
      <c r="BT42" s="23"/>
      <c r="BU42" s="23"/>
      <c r="BV42" s="23"/>
      <c r="BW42" s="22"/>
    </row>
    <row r="43" spans="1:75" ht="13.5" customHeight="1">
      <c r="A43" s="19"/>
      <c r="B43" s="19"/>
      <c r="C43" s="33" t="s">
        <v>42</v>
      </c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</row>
    <row r="44" spans="1:75" s="19" customFormat="1">
      <c r="P44" s="20"/>
      <c r="Q44" s="20"/>
      <c r="R44" s="20"/>
      <c r="S44" s="20"/>
      <c r="T44" s="20"/>
      <c r="U44" s="20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2"/>
      <c r="AT44" s="22"/>
      <c r="AU44" s="22"/>
      <c r="AV44" s="22"/>
      <c r="AW44" s="22"/>
      <c r="AX44" s="22"/>
      <c r="AY44" s="22"/>
      <c r="AZ44" s="23"/>
      <c r="BA44" s="23"/>
      <c r="BB44" s="23"/>
      <c r="BD44" s="24"/>
      <c r="BE44" s="23"/>
      <c r="BF44" s="22"/>
      <c r="BG44" s="22"/>
      <c r="BH44" s="22"/>
      <c r="BI44" s="22"/>
      <c r="BJ44" s="22"/>
      <c r="BK44" s="22"/>
      <c r="BL44" s="22"/>
      <c r="BM44" s="22"/>
      <c r="BN44" s="23"/>
      <c r="BO44" s="23"/>
      <c r="BP44" s="23"/>
      <c r="BQ44" s="23"/>
      <c r="BR44" s="23"/>
      <c r="BS44" s="23"/>
      <c r="BT44" s="23"/>
      <c r="BU44" s="23"/>
      <c r="BV44" s="23"/>
      <c r="BW44" s="22"/>
    </row>
    <row r="45" spans="1:75">
      <c r="E45" s="31" t="s">
        <v>3</v>
      </c>
      <c r="F45" s="31" t="s">
        <v>21</v>
      </c>
      <c r="G45" s="31" t="s">
        <v>43</v>
      </c>
      <c r="H45" s="45"/>
      <c r="I45" s="31" t="s">
        <v>44</v>
      </c>
      <c r="J45" s="47">
        <v>21</v>
      </c>
      <c r="K45" s="47">
        <v>11</v>
      </c>
      <c r="L45" s="47">
        <v>18</v>
      </c>
      <c r="M45" s="47">
        <v>11</v>
      </c>
      <c r="N45" s="47">
        <v>36</v>
      </c>
      <c r="O45" s="47">
        <v>41</v>
      </c>
      <c r="P45" s="47">
        <v>73</v>
      </c>
      <c r="Q45" s="47">
        <v>226</v>
      </c>
      <c r="R45" s="47">
        <v>246</v>
      </c>
      <c r="S45" s="47">
        <v>814</v>
      </c>
      <c r="T45" s="40">
        <f t="shared" ref="T45" si="15">SUM(J45:S45)</f>
        <v>1497</v>
      </c>
      <c r="U45" s="47"/>
      <c r="V45" s="41">
        <f t="shared" ref="V45" si="16">(J45*1+K45*2+L45*3+M45*4+N45*5+O45*6+P45*7+Q45*8+R45*9+S45*10)/(SUM(J45:S45))</f>
        <v>8.8443553774215093</v>
      </c>
      <c r="W45" s="42">
        <f t="shared" ref="W45:W53" si="17">V45+AB45</f>
        <v>8.9373968629910649</v>
      </c>
      <c r="X45" s="42">
        <f t="shared" ref="X45:X53" si="18">V45-AB45</f>
        <v>8.7513138918519537</v>
      </c>
      <c r="Y45" s="12"/>
      <c r="Z45" s="43">
        <f t="shared" ref="Z45:Z53" si="19">((1-V45)^2)*J45+((2-V45))^2*K45+((3-V45))^2*L45+((4-V45)^2)*M45+((5-V45)^2)*N45+((6-V45)^2)*O45+((7-V45))^2*P45+((8-V45))^2*Q45+((9-V45)^2)*R45+((10-V45)^2)*S45</f>
        <v>5046.7348029392124</v>
      </c>
      <c r="AA45" s="43">
        <f t="shared" ref="AA45:AA53" si="20">SQRT((Z45)/(T45-1))</f>
        <v>1.8367051562081813</v>
      </c>
      <c r="AB45" s="43">
        <f t="shared" ref="AB45:AB53" si="21">CONFIDENCE(0.05,AA45,T45)</f>
        <v>9.3041485569554896E-2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1:75">
      <c r="E46" s="31" t="s">
        <v>3</v>
      </c>
      <c r="F46" s="22" t="s">
        <v>21</v>
      </c>
      <c r="G46" s="31" t="s">
        <v>43</v>
      </c>
      <c r="H46" s="45"/>
      <c r="I46" s="31" t="s">
        <v>45</v>
      </c>
      <c r="J46" s="47">
        <v>15</v>
      </c>
      <c r="K46" s="47">
        <v>7</v>
      </c>
      <c r="L46" s="47">
        <v>19</v>
      </c>
      <c r="M46" s="47">
        <v>28</v>
      </c>
      <c r="N46" s="47">
        <v>55</v>
      </c>
      <c r="O46" s="47">
        <v>68</v>
      </c>
      <c r="P46" s="47">
        <v>170</v>
      </c>
      <c r="Q46" s="47">
        <v>269</v>
      </c>
      <c r="R46" s="47">
        <v>222</v>
      </c>
      <c r="S46" s="47">
        <v>621</v>
      </c>
      <c r="T46" s="40">
        <f t="shared" ref="T46:T53" si="22">SUM(J46:S46)</f>
        <v>1474</v>
      </c>
      <c r="U46" s="47">
        <v>23</v>
      </c>
      <c r="V46" s="41">
        <f t="shared" ref="V46:V53" si="23">(J46*1+K46*2+L46*3+M46*4+N46*5+O46*6+P46*7+Q46*8+R46*9+S46*10)/(SUM(J46:S46))</f>
        <v>8.4335142469470821</v>
      </c>
      <c r="W46" s="42">
        <f t="shared" si="17"/>
        <v>8.5301303968378104</v>
      </c>
      <c r="X46" s="42">
        <f t="shared" si="18"/>
        <v>8.3368980970563538</v>
      </c>
      <c r="Y46" s="12"/>
      <c r="Z46" s="43">
        <f t="shared" si="19"/>
        <v>5275.9843962008135</v>
      </c>
      <c r="AA46" s="43">
        <f t="shared" si="20"/>
        <v>1.8925631416717388</v>
      </c>
      <c r="AB46" s="43">
        <f t="shared" si="21"/>
        <v>9.6616149890728378E-2</v>
      </c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1:75">
      <c r="E47" s="31" t="s">
        <v>3</v>
      </c>
      <c r="F47" s="22" t="s">
        <v>21</v>
      </c>
      <c r="G47" s="31" t="s">
        <v>43</v>
      </c>
      <c r="H47" s="45"/>
      <c r="I47" s="31" t="s">
        <v>46</v>
      </c>
      <c r="J47" s="47">
        <v>11</v>
      </c>
      <c r="K47" s="47">
        <v>4</v>
      </c>
      <c r="L47" s="47">
        <v>6</v>
      </c>
      <c r="M47" s="47">
        <v>10</v>
      </c>
      <c r="N47" s="47">
        <v>22</v>
      </c>
      <c r="O47" s="47">
        <v>28</v>
      </c>
      <c r="P47" s="47">
        <v>89</v>
      </c>
      <c r="Q47" s="47">
        <v>200</v>
      </c>
      <c r="R47" s="47">
        <v>241</v>
      </c>
      <c r="S47" s="47">
        <v>861</v>
      </c>
      <c r="T47" s="40">
        <f t="shared" si="22"/>
        <v>1472</v>
      </c>
      <c r="U47" s="47">
        <v>25</v>
      </c>
      <c r="V47" s="41">
        <f t="shared" si="23"/>
        <v>9.0740489130434785</v>
      </c>
      <c r="W47" s="42">
        <f t="shared" si="17"/>
        <v>9.151473226220137</v>
      </c>
      <c r="X47" s="42">
        <f t="shared" si="18"/>
        <v>8.9966245998668199</v>
      </c>
      <c r="Y47" s="12"/>
      <c r="Z47" s="43">
        <f t="shared" si="19"/>
        <v>3378.928668478261</v>
      </c>
      <c r="AA47" s="43">
        <f t="shared" si="20"/>
        <v>1.5155950404490508</v>
      </c>
      <c r="AB47" s="43">
        <f t="shared" si="21"/>
        <v>7.7424313176659113E-2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</row>
    <row r="48" spans="1:75">
      <c r="E48" s="31" t="s">
        <v>3</v>
      </c>
      <c r="F48" s="22" t="s">
        <v>21</v>
      </c>
      <c r="G48" s="31" t="s">
        <v>43</v>
      </c>
      <c r="H48" s="45"/>
      <c r="I48" s="31" t="s">
        <v>47</v>
      </c>
      <c r="J48" s="47">
        <v>21</v>
      </c>
      <c r="K48" s="47">
        <v>13</v>
      </c>
      <c r="L48" s="47">
        <v>21</v>
      </c>
      <c r="M48" s="47">
        <v>12</v>
      </c>
      <c r="N48" s="47">
        <v>44</v>
      </c>
      <c r="O48" s="47">
        <v>50</v>
      </c>
      <c r="P48" s="47">
        <v>92</v>
      </c>
      <c r="Q48" s="47">
        <v>212</v>
      </c>
      <c r="R48" s="47">
        <v>178</v>
      </c>
      <c r="S48" s="47">
        <v>832</v>
      </c>
      <c r="T48" s="40">
        <f t="shared" si="22"/>
        <v>1475</v>
      </c>
      <c r="U48" s="47">
        <v>22</v>
      </c>
      <c r="V48" s="41">
        <f t="shared" si="23"/>
        <v>8.7728813559322028</v>
      </c>
      <c r="W48" s="42">
        <f t="shared" si="17"/>
        <v>8.8717013314223898</v>
      </c>
      <c r="X48" s="42">
        <f t="shared" si="18"/>
        <v>8.6740613804420157</v>
      </c>
      <c r="Y48" s="12"/>
      <c r="Z48" s="43">
        <f t="shared" si="19"/>
        <v>5526.9152542372885</v>
      </c>
      <c r="AA48" s="43">
        <f t="shared" si="20"/>
        <v>1.9363892411498873</v>
      </c>
      <c r="AB48" s="43">
        <f t="shared" si="21"/>
        <v>9.8819975490186326E-2</v>
      </c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</row>
    <row r="49" spans="5:44">
      <c r="E49" s="31" t="s">
        <v>3</v>
      </c>
      <c r="F49" s="22" t="s">
        <v>21</v>
      </c>
      <c r="G49" s="31" t="s">
        <v>43</v>
      </c>
      <c r="H49" s="45"/>
      <c r="I49" s="31" t="s">
        <v>48</v>
      </c>
      <c r="J49" s="47">
        <v>11</v>
      </c>
      <c r="K49" s="47">
        <v>7</v>
      </c>
      <c r="L49" s="47">
        <v>3</v>
      </c>
      <c r="M49" s="47">
        <v>3</v>
      </c>
      <c r="N49" s="47">
        <v>21</v>
      </c>
      <c r="O49" s="47">
        <v>15</v>
      </c>
      <c r="P49" s="47">
        <v>42</v>
      </c>
      <c r="Q49" s="47">
        <v>119</v>
      </c>
      <c r="R49" s="47">
        <v>202</v>
      </c>
      <c r="S49" s="47">
        <v>997</v>
      </c>
      <c r="T49" s="40">
        <f t="shared" si="22"/>
        <v>1420</v>
      </c>
      <c r="U49" s="47">
        <v>77</v>
      </c>
      <c r="V49" s="41">
        <f t="shared" si="23"/>
        <v>9.3485915492957741</v>
      </c>
      <c r="W49" s="42">
        <f t="shared" si="17"/>
        <v>9.4218157953550215</v>
      </c>
      <c r="X49" s="42">
        <f t="shared" si="18"/>
        <v>9.2753673032365267</v>
      </c>
      <c r="Y49" s="12"/>
      <c r="Z49" s="43">
        <f t="shared" si="19"/>
        <v>2812.4471830985917</v>
      </c>
      <c r="AA49" s="43">
        <f t="shared" si="20"/>
        <v>1.4078325103134799</v>
      </c>
      <c r="AB49" s="43">
        <f t="shared" si="21"/>
        <v>7.3224246059247558E-2</v>
      </c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</row>
    <row r="50" spans="5:44">
      <c r="E50" s="31" t="s">
        <v>3</v>
      </c>
      <c r="F50" s="22" t="s">
        <v>21</v>
      </c>
      <c r="G50" s="31" t="s">
        <v>43</v>
      </c>
      <c r="H50" s="45"/>
      <c r="I50" s="31" t="s">
        <v>49</v>
      </c>
      <c r="J50" s="47">
        <v>4</v>
      </c>
      <c r="K50" s="47">
        <v>6</v>
      </c>
      <c r="L50" s="47">
        <v>1</v>
      </c>
      <c r="M50" s="47">
        <v>2</v>
      </c>
      <c r="N50" s="47">
        <v>13</v>
      </c>
      <c r="O50" s="47">
        <v>11</v>
      </c>
      <c r="P50" s="47">
        <v>20</v>
      </c>
      <c r="Q50" s="47">
        <v>91</v>
      </c>
      <c r="R50" s="47">
        <v>173</v>
      </c>
      <c r="S50" s="47">
        <v>1109</v>
      </c>
      <c r="T50" s="40">
        <f t="shared" si="22"/>
        <v>1430</v>
      </c>
      <c r="U50" s="47">
        <v>67</v>
      </c>
      <c r="V50" s="41">
        <f t="shared" si="23"/>
        <v>9.5615384615384613</v>
      </c>
      <c r="W50" s="42">
        <f t="shared" si="17"/>
        <v>9.619255785297776</v>
      </c>
      <c r="X50" s="42">
        <f t="shared" si="18"/>
        <v>9.5038211377791466</v>
      </c>
      <c r="Y50" s="12"/>
      <c r="Z50" s="43">
        <f t="shared" si="19"/>
        <v>1772.0846153846155</v>
      </c>
      <c r="AA50" s="43">
        <f t="shared" si="20"/>
        <v>1.1135920279024309</v>
      </c>
      <c r="AB50" s="43">
        <f t="shared" si="21"/>
        <v>5.7717323759314924E-2</v>
      </c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</row>
    <row r="51" spans="5:44">
      <c r="E51" s="31" t="s">
        <v>3</v>
      </c>
      <c r="F51" s="22" t="s">
        <v>21</v>
      </c>
      <c r="G51" s="31" t="s">
        <v>43</v>
      </c>
      <c r="H51" s="45"/>
      <c r="I51" s="31" t="s">
        <v>28</v>
      </c>
      <c r="J51" s="47">
        <v>28</v>
      </c>
      <c r="K51" s="47">
        <v>7</v>
      </c>
      <c r="L51" s="47">
        <v>6</v>
      </c>
      <c r="M51" s="47">
        <v>10</v>
      </c>
      <c r="N51" s="47">
        <v>33</v>
      </c>
      <c r="O51" s="47">
        <v>33</v>
      </c>
      <c r="P51" s="47">
        <v>49</v>
      </c>
      <c r="Q51" s="47">
        <v>134</v>
      </c>
      <c r="R51" s="47">
        <v>183</v>
      </c>
      <c r="S51" s="47">
        <v>796</v>
      </c>
      <c r="T51" s="40">
        <f t="shared" si="22"/>
        <v>1279</v>
      </c>
      <c r="U51" s="47">
        <v>218</v>
      </c>
      <c r="V51" s="41">
        <f t="shared" si="23"/>
        <v>8.9796716184519152</v>
      </c>
      <c r="W51" s="42">
        <f t="shared" si="17"/>
        <v>9.0830960884184133</v>
      </c>
      <c r="X51" s="42">
        <f t="shared" si="18"/>
        <v>8.8762471484854171</v>
      </c>
      <c r="Y51" s="12"/>
      <c r="Z51" s="43">
        <f t="shared" si="19"/>
        <v>4551.4714620797504</v>
      </c>
      <c r="AA51" s="43">
        <f t="shared" si="20"/>
        <v>1.8871676581627437</v>
      </c>
      <c r="AB51" s="43">
        <f t="shared" si="21"/>
        <v>0.10342446996649816</v>
      </c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</row>
    <row r="52" spans="5:44">
      <c r="E52" s="31" t="s">
        <v>3</v>
      </c>
      <c r="F52" s="22" t="s">
        <v>21</v>
      </c>
      <c r="G52" s="31" t="s">
        <v>43</v>
      </c>
      <c r="H52" s="45"/>
      <c r="I52" s="31" t="s">
        <v>50</v>
      </c>
      <c r="J52" s="47">
        <v>30</v>
      </c>
      <c r="K52" s="47">
        <v>8</v>
      </c>
      <c r="L52" s="47">
        <v>12</v>
      </c>
      <c r="M52" s="47">
        <v>15</v>
      </c>
      <c r="N52" s="47">
        <v>36</v>
      </c>
      <c r="O52" s="47">
        <v>33</v>
      </c>
      <c r="P52" s="47">
        <v>75</v>
      </c>
      <c r="Q52" s="47">
        <v>173</v>
      </c>
      <c r="R52" s="47">
        <v>204</v>
      </c>
      <c r="S52" s="47">
        <v>858</v>
      </c>
      <c r="T52" s="40">
        <f t="shared" si="22"/>
        <v>1444</v>
      </c>
      <c r="U52" s="47">
        <v>53</v>
      </c>
      <c r="V52" s="41">
        <f t="shared" si="23"/>
        <v>8.8954293628808863</v>
      </c>
      <c r="W52" s="42">
        <f t="shared" si="17"/>
        <v>8.994344887406875</v>
      </c>
      <c r="X52" s="42">
        <f t="shared" si="18"/>
        <v>8.7965138383548975</v>
      </c>
      <c r="Y52" s="12"/>
      <c r="Z52" s="43">
        <f t="shared" si="19"/>
        <v>5307.2098337950138</v>
      </c>
      <c r="AA52" s="43">
        <f t="shared" si="20"/>
        <v>1.9177852050529636</v>
      </c>
      <c r="AB52" s="43">
        <f t="shared" si="21"/>
        <v>9.8915524525988688E-2</v>
      </c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</row>
    <row r="53" spans="5:44">
      <c r="E53" s="31" t="s">
        <v>3</v>
      </c>
      <c r="F53" s="31" t="s">
        <v>21</v>
      </c>
      <c r="G53" s="31" t="s">
        <v>43</v>
      </c>
      <c r="H53" s="45"/>
      <c r="I53" s="31" t="s">
        <v>30</v>
      </c>
      <c r="J53" s="47">
        <v>17</v>
      </c>
      <c r="K53" s="47">
        <v>10</v>
      </c>
      <c r="L53" s="47">
        <v>9</v>
      </c>
      <c r="M53" s="47">
        <v>12</v>
      </c>
      <c r="N53" s="47">
        <v>40</v>
      </c>
      <c r="O53" s="47">
        <v>36</v>
      </c>
      <c r="P53" s="47">
        <v>86</v>
      </c>
      <c r="Q53" s="47">
        <v>233</v>
      </c>
      <c r="R53" s="47">
        <v>216</v>
      </c>
      <c r="S53" s="47">
        <v>802</v>
      </c>
      <c r="T53" s="40">
        <f t="shared" si="22"/>
        <v>1461</v>
      </c>
      <c r="U53" s="47">
        <v>36</v>
      </c>
      <c r="V53" s="41">
        <f t="shared" si="23"/>
        <v>8.8692676249144426</v>
      </c>
      <c r="W53" s="42">
        <f t="shared" si="17"/>
        <v>8.9594906157093703</v>
      </c>
      <c r="X53" s="42">
        <f t="shared" si="18"/>
        <v>8.779044634119515</v>
      </c>
      <c r="Y53" s="12"/>
      <c r="Z53" s="43">
        <f t="shared" si="19"/>
        <v>4520.0301163586582</v>
      </c>
      <c r="AA53" s="43">
        <f t="shared" si="20"/>
        <v>1.7595201159980582</v>
      </c>
      <c r="AB53" s="43">
        <f t="shared" si="21"/>
        <v>9.0222990794928237E-2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</row>
    <row r="54" spans="5:44">
      <c r="G54" s="22"/>
      <c r="H54" s="22"/>
      <c r="I54" s="22"/>
      <c r="J54" s="22"/>
      <c r="K54" s="22"/>
      <c r="L54" s="22"/>
      <c r="O54" s="22"/>
      <c r="P54" s="20"/>
      <c r="Q54" s="20"/>
      <c r="R54" s="20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2D7E3B4E74540A6FF9D40AA0C73BA" ma:contentTypeVersion="6" ma:contentTypeDescription="Create a new document." ma:contentTypeScope="" ma:versionID="8a85dcb457aee685ebe438d983d0d1f2">
  <xsd:schema xmlns:xsd="http://www.w3.org/2001/XMLSchema" xmlns:xs="http://www.w3.org/2001/XMLSchema" xmlns:p="http://schemas.microsoft.com/office/2006/metadata/properties" xmlns:ns2="5233564b-f40c-4f6d-a40b-d6ade10caa81" xmlns:ns3="c8c4421b-f7b4-463d-8198-000daa25587c" targetNamespace="http://schemas.microsoft.com/office/2006/metadata/properties" ma:root="true" ma:fieldsID="d68b386bb8c019d84a85b48576b92db0" ns2:_="" ns3:_="">
    <xsd:import namespace="5233564b-f40c-4f6d-a40b-d6ade10caa81"/>
    <xsd:import namespace="c8c4421b-f7b4-463d-8198-000daa2558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3564b-f40c-4f6d-a40b-d6ade10caa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4421b-f7b4-463d-8198-000daa255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60E464-2B6B-4CEE-B370-576C77A65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3564b-f40c-4f6d-a40b-d6ade10caa81"/>
    <ds:schemaRef ds:uri="c8c4421b-f7b4-463d-8198-000daa2558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DFD92-1A70-46FA-A12C-08D9695F3C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9E522F-529E-409D-8CD2-B579544563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9.01 ODI_CustomerSatisfaction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Wood</dc:creator>
  <cp:lastModifiedBy>James Sharrem</cp:lastModifiedBy>
  <dcterms:created xsi:type="dcterms:W3CDTF">2023-03-09T09:08:00Z</dcterms:created>
  <dcterms:modified xsi:type="dcterms:W3CDTF">2023-10-02T08:32:08Z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0x010100F132D7E3B4E74540A6FF9D40AA0C73BA</vt:lpwstr>
  </property>
</Properties>
</file>